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18555" windowHeight="11760"/>
  </bookViews>
  <sheets>
    <sheet name="Resumen_Cifras_E_Resul_AFP" sheetId="1" r:id="rId1"/>
  </sheets>
  <definedNames>
    <definedName name="_xlnm.Print_Area" localSheetId="0">Resumen_Cifras_E_Resul_AFP!$B$2:$J$50</definedName>
    <definedName name="CUADRO" localSheetId="0" hidden="1">{"'resumen_SAP'!$A$3:$H$59"}</definedName>
    <definedName name="CUADRO" hidden="1">{"'resumen_SAP'!$A$3:$H$59"}</definedName>
    <definedName name="HTML_CodePage" hidden="1">1252</definedName>
    <definedName name="HTML_Control" localSheetId="0" hidden="1">{"'resumen_SAP'!$A$3:$H$59"}</definedName>
    <definedName name="HTML_Control" hidden="1">{"'resumen_SAP'!$A$3:$H$59"}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"C:\WINDOWS\Escritorio\insumo web\cuadro excel\resumen diciembre.htm"</definedName>
    <definedName name="HTML_Title" hidden="1">""</definedName>
    <definedName name="NUMERO" localSheetId="0" hidden="1">{"'resumen_SAP'!$A$3:$H$59"}</definedName>
    <definedName name="NUMERO" hidden="1">{"'resumen_SAP'!$A$3:$H$59"}</definedName>
    <definedName name="ValorizadaJun11" localSheetId="0" hidden="1">{"'resumen_SAP'!$A$3:$H$59"}</definedName>
    <definedName name="ValorizadaJun11" hidden="1">{"'resumen_SAP'!$A$3:$H$59"}</definedName>
    <definedName name="xxx" localSheetId="0" hidden="1">{"'resumen_SAP'!$A$3:$H$59"}</definedName>
    <definedName name="xxx" hidden="1">{"'resumen_SAP'!$A$3:$H$59"}</definedName>
  </definedNames>
  <calcPr calcId="125725"/>
</workbook>
</file>

<file path=xl/calcChain.xml><?xml version="1.0" encoding="utf-8"?>
<calcChain xmlns="http://schemas.openxmlformats.org/spreadsheetml/2006/main">
  <c r="H9" i="1"/>
  <c r="I9"/>
  <c r="K9"/>
  <c r="L9"/>
  <c r="N9"/>
  <c r="O9"/>
  <c r="J10"/>
  <c r="J9" s="1"/>
  <c r="M10"/>
  <c r="M9" s="1"/>
  <c r="P10"/>
  <c r="P9" s="1"/>
  <c r="J13"/>
  <c r="M13"/>
  <c r="P13"/>
  <c r="J14"/>
  <c r="M14"/>
  <c r="P14"/>
  <c r="J15"/>
  <c r="M15"/>
  <c r="P15"/>
  <c r="H16"/>
  <c r="I16"/>
  <c r="J16"/>
  <c r="K16"/>
  <c r="L16"/>
  <c r="M16" s="1"/>
  <c r="N16"/>
  <c r="O16"/>
  <c r="P16"/>
  <c r="H18"/>
  <c r="I18"/>
  <c r="J18"/>
  <c r="K18"/>
  <c r="L18"/>
  <c r="M18"/>
  <c r="N18"/>
  <c r="O18"/>
  <c r="P18" s="1"/>
  <c r="J21"/>
  <c r="M21"/>
  <c r="P21"/>
  <c r="J22"/>
  <c r="M22"/>
  <c r="P22"/>
  <c r="J23"/>
  <c r="M23"/>
  <c r="P23"/>
  <c r="H24"/>
  <c r="I24"/>
  <c r="J24" s="1"/>
  <c r="K24"/>
  <c r="L24"/>
  <c r="M24"/>
  <c r="N24"/>
  <c r="O24"/>
  <c r="P24" s="1"/>
  <c r="J26"/>
  <c r="M26"/>
  <c r="P26"/>
  <c r="J27"/>
  <c r="M27"/>
  <c r="P27"/>
  <c r="J28"/>
  <c r="M28"/>
  <c r="P28"/>
  <c r="H29"/>
  <c r="I29"/>
  <c r="J29"/>
  <c r="K29"/>
  <c r="L29"/>
  <c r="M29" s="1"/>
  <c r="N29"/>
  <c r="O29"/>
  <c r="P29"/>
  <c r="J31"/>
  <c r="M31"/>
  <c r="P31"/>
  <c r="J32"/>
  <c r="M32"/>
  <c r="P32"/>
  <c r="J33"/>
  <c r="M33"/>
  <c r="P33"/>
  <c r="J34"/>
  <c r="M34"/>
  <c r="P34"/>
  <c r="J35"/>
  <c r="M35"/>
  <c r="P35"/>
  <c r="H36"/>
  <c r="I36"/>
  <c r="J36"/>
  <c r="K36"/>
  <c r="L36"/>
  <c r="M36" s="1"/>
  <c r="N36"/>
  <c r="O36"/>
  <c r="P36"/>
  <c r="H38"/>
  <c r="I38"/>
  <c r="J38"/>
  <c r="K38"/>
  <c r="L38"/>
  <c r="M38" s="1"/>
  <c r="N38"/>
  <c r="O38"/>
  <c r="P38" s="1"/>
  <c r="J40"/>
  <c r="M40"/>
  <c r="P40"/>
  <c r="J42"/>
  <c r="M42"/>
  <c r="P42"/>
  <c r="J43"/>
  <c r="M43"/>
  <c r="P43"/>
  <c r="H44"/>
  <c r="I44"/>
  <c r="J44"/>
  <c r="K44"/>
  <c r="L44"/>
  <c r="M44"/>
  <c r="N44"/>
  <c r="O44"/>
  <c r="P44" s="1"/>
  <c r="J46"/>
  <c r="M46"/>
  <c r="P46"/>
  <c r="H48"/>
  <c r="I48"/>
  <c r="J48"/>
  <c r="K48"/>
  <c r="L48"/>
  <c r="M48" s="1"/>
  <c r="N48"/>
  <c r="O48"/>
  <c r="P48"/>
</calcChain>
</file>

<file path=xl/sharedStrings.xml><?xml version="1.0" encoding="utf-8"?>
<sst xmlns="http://schemas.openxmlformats.org/spreadsheetml/2006/main" count="55" uniqueCount="44">
  <si>
    <t xml:space="preserve"> </t>
  </si>
  <si>
    <t>Fuente: Cifras remitidas por las entidades.</t>
  </si>
  <si>
    <t>XII. Utilidad (o pérdida del ejercicio)</t>
  </si>
  <si>
    <t xml:space="preserve">XI. Provisión para impuesto sobre la renta </t>
  </si>
  <si>
    <t>X. Utilidad antes de impuesto</t>
  </si>
  <si>
    <t xml:space="preserve">IX. Ingresos extraordinarios </t>
  </si>
  <si>
    <t xml:space="preserve">VIII. Gastos extraordinarios </t>
  </si>
  <si>
    <t>VII. Utilidad (o pérdida de operación)</t>
  </si>
  <si>
    <t xml:space="preserve">4. Ingresos de ejercicios anteriores </t>
  </si>
  <si>
    <t xml:space="preserve">3. Gastos de ejercicios anteriores </t>
  </si>
  <si>
    <t xml:space="preserve">2. Otros ingresos </t>
  </si>
  <si>
    <t xml:space="preserve">1. Otros gastos </t>
  </si>
  <si>
    <t>VI. Otros gastos</t>
  </si>
  <si>
    <t xml:space="preserve">2. Ingresos financieros </t>
  </si>
  <si>
    <t xml:space="preserve">1. Gastos financieros </t>
  </si>
  <si>
    <t>V.  Gastos financieros</t>
  </si>
  <si>
    <t xml:space="preserve">3. Provisión para irrecuperabilidad de cuentas por cobrar </t>
  </si>
  <si>
    <t xml:space="preserve">2. Depreciaciones, amortizaciones y devaluación de activos </t>
  </si>
  <si>
    <t xml:space="preserve">1. Gastos de personal y administrativos </t>
  </si>
  <si>
    <t xml:space="preserve">IV. Gastos de operación (1+2+3) </t>
  </si>
  <si>
    <t xml:space="preserve">III. Utilidad bruta </t>
  </si>
  <si>
    <t>3. Otros costos directos por administración del fondo</t>
  </si>
  <si>
    <t xml:space="preserve">2. Sueldos, comisiones y prestaciones a agentes de servicios previsionales </t>
  </si>
  <si>
    <t xml:space="preserve">1. Primas de seguros </t>
  </si>
  <si>
    <t>II. Gastos por administración del fondo de pensiones</t>
  </si>
  <si>
    <t xml:space="preserve">1. Ingresos por comisiones </t>
  </si>
  <si>
    <t xml:space="preserve">I. Ingresos por administración del fondo de pensiones </t>
  </si>
  <si>
    <t>Total</t>
  </si>
  <si>
    <t>Noviembre/11</t>
  </si>
  <si>
    <t>Octubre/11</t>
  </si>
  <si>
    <t>Crecer</t>
  </si>
  <si>
    <t>Confía</t>
  </si>
  <si>
    <t>Meses</t>
  </si>
  <si>
    <t xml:space="preserve">Rubros del balance </t>
  </si>
  <si>
    <t>(EN MILES DE DOLARES)</t>
  </si>
  <si>
    <t>(en miles de dólares)</t>
  </si>
  <si>
    <t>RESUMEN DE CIFRAS DEL ESTADO DE RESULTADOS</t>
  </si>
  <si>
    <t xml:space="preserve">Sistema de Ahorro para Pensiones 
Resumen de cifras del Estado de Resultados de las Administradoras de Fondos de Pensiones </t>
  </si>
  <si>
    <t>Cuadro No. 25</t>
  </si>
  <si>
    <t>marzo/12</t>
  </si>
  <si>
    <t>marzo/13</t>
  </si>
  <si>
    <t>enero/14</t>
  </si>
  <si>
    <t>febrero/14</t>
  </si>
  <si>
    <t>marzo/14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</si>
</sst>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#,##0.00000_);\(#,##0.00000\)"/>
    <numFmt numFmtId="166" formatCode="_(&quot;¢&quot;* #,##0.00_);_(&quot;¢&quot;* \(#,##0.00\);_(&quot;¢&quot;* &quot;-&quot;??_);_(@_)"/>
    <numFmt numFmtId="167" formatCode="_(* #,##0_);_(* \(#,##0\);_(* &quot;-&quot;??_);_(@_)"/>
    <numFmt numFmtId="168" formatCode="_([$€-2]* #,##0.00_);_([$€-2]* \(#,##0.00\);_([$€-2]* &quot;-&quot;??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u val="singleAccounting"/>
      <sz val="12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Consolas"/>
      <family val="2"/>
    </font>
  </fonts>
  <fills count="8">
    <fill>
      <patternFill patternType="none"/>
    </fill>
    <fill>
      <patternFill patternType="gray125"/>
    </fill>
    <fill>
      <patternFill patternType="solid">
        <fgColor rgb="FFD5E2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DF24"/>
        <bgColor indexed="64"/>
      </patternFill>
    </fill>
    <fill>
      <gradientFill degree="90">
        <stop position="0">
          <color theme="4"/>
        </stop>
        <stop position="1">
          <color rgb="FF395E99"/>
        </stop>
      </gradient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theme="3" tint="-0.499984740745262"/>
      </bottom>
      <diagonal/>
    </border>
    <border>
      <left/>
      <right/>
      <top style="thin">
        <color indexed="64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indexed="64"/>
      </top>
      <bottom style="thin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 style="thin">
        <color theme="3" tint="-0.499984740745262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6">
    <xf numFmtId="0" fontId="0" fillId="0" borderId="0"/>
    <xf numFmtId="0" fontId="3" fillId="0" borderId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5" borderId="23" applyNumberFormat="0" applyProtection="0">
      <alignment horizontal="center" vertical="center" wrapText="1"/>
    </xf>
    <xf numFmtId="168" fontId="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6">
    <xf numFmtId="0" fontId="0" fillId="0" borderId="0" xfId="0"/>
    <xf numFmtId="0" fontId="4" fillId="2" borderId="0" xfId="1" applyFont="1" applyFill="1"/>
    <xf numFmtId="37" fontId="6" fillId="3" borderId="1" xfId="2" applyNumberFormat="1" applyFont="1" applyFill="1" applyBorder="1" applyAlignment="1">
      <alignment horizontal="right"/>
    </xf>
    <xf numFmtId="0" fontId="5" fillId="2" borderId="0" xfId="1" applyFont="1" applyFill="1" applyBorder="1"/>
    <xf numFmtId="0" fontId="4" fillId="3" borderId="0" xfId="1" applyFont="1" applyFill="1"/>
    <xf numFmtId="0" fontId="4" fillId="3" borderId="0" xfId="1" applyFont="1" applyFill="1" applyBorder="1"/>
    <xf numFmtId="38" fontId="4" fillId="3" borderId="0" xfId="1" applyNumberFormat="1" applyFont="1" applyFill="1" applyBorder="1"/>
    <xf numFmtId="0" fontId="8" fillId="2" borderId="2" xfId="1" applyFont="1" applyFill="1" applyBorder="1"/>
    <xf numFmtId="38" fontId="9" fillId="2" borderId="3" xfId="1" applyNumberFormat="1" applyFont="1" applyFill="1" applyBorder="1"/>
    <xf numFmtId="38" fontId="9" fillId="2" borderId="4" xfId="1" applyNumberFormat="1" applyFont="1" applyFill="1" applyBorder="1"/>
    <xf numFmtId="0" fontId="5" fillId="2" borderId="2" xfId="1" applyFont="1" applyFill="1" applyBorder="1"/>
    <xf numFmtId="0" fontId="5" fillId="2" borderId="5" xfId="1" applyFont="1" applyFill="1" applyBorder="1"/>
    <xf numFmtId="38" fontId="9" fillId="2" borderId="6" xfId="1" applyNumberFormat="1" applyFont="1" applyFill="1" applyBorder="1"/>
    <xf numFmtId="38" fontId="9" fillId="2" borderId="7" xfId="1" applyNumberFormat="1" applyFont="1" applyFill="1" applyBorder="1"/>
    <xf numFmtId="0" fontId="9" fillId="3" borderId="9" xfId="1" applyFont="1" applyFill="1" applyBorder="1"/>
    <xf numFmtId="0" fontId="5" fillId="2" borderId="3" xfId="1" applyFont="1" applyFill="1" applyBorder="1"/>
    <xf numFmtId="0" fontId="5" fillId="2" borderId="4" xfId="1" applyFont="1" applyFill="1" applyBorder="1"/>
    <xf numFmtId="0" fontId="5" fillId="2" borderId="1" xfId="1" applyFont="1" applyFill="1" applyBorder="1"/>
    <xf numFmtId="0" fontId="9" fillId="3" borderId="1" xfId="1" applyFont="1" applyFill="1" applyBorder="1"/>
    <xf numFmtId="0" fontId="5" fillId="2" borderId="11" xfId="1" applyFont="1" applyFill="1" applyBorder="1"/>
    <xf numFmtId="37" fontId="10" fillId="3" borderId="1" xfId="2" applyNumberFormat="1" applyFont="1" applyFill="1" applyBorder="1" applyAlignment="1">
      <alignment horizontal="right"/>
    </xf>
    <xf numFmtId="38" fontId="5" fillId="2" borderId="3" xfId="1" applyNumberFormat="1" applyFont="1" applyFill="1" applyBorder="1"/>
    <xf numFmtId="38" fontId="5" fillId="2" borderId="4" xfId="1" applyNumberFormat="1" applyFont="1" applyFill="1" applyBorder="1"/>
    <xf numFmtId="0" fontId="5" fillId="3" borderId="1" xfId="1" applyFont="1" applyFill="1" applyBorder="1"/>
    <xf numFmtId="3" fontId="10" fillId="3" borderId="1" xfId="2" applyNumberFormat="1" applyFont="1" applyFill="1" applyBorder="1" applyAlignment="1">
      <alignment horizontal="right"/>
    </xf>
    <xf numFmtId="3" fontId="6" fillId="3" borderId="1" xfId="2" applyNumberFormat="1" applyFont="1" applyFill="1" applyBorder="1" applyAlignment="1">
      <alignment horizontal="right"/>
    </xf>
    <xf numFmtId="38" fontId="9" fillId="2" borderId="1" xfId="1" applyNumberFormat="1" applyFont="1" applyFill="1" applyBorder="1"/>
    <xf numFmtId="38" fontId="9" fillId="2" borderId="0" xfId="1" applyNumberFormat="1" applyFont="1" applyFill="1" applyBorder="1"/>
    <xf numFmtId="0" fontId="11" fillId="2" borderId="2" xfId="1" applyFont="1" applyFill="1" applyBorder="1"/>
    <xf numFmtId="0" fontId="9" fillId="2" borderId="3" xfId="1" applyFont="1" applyFill="1" applyBorder="1"/>
    <xf numFmtId="0" fontId="9" fillId="2" borderId="4" xfId="1" applyFont="1" applyFill="1" applyBorder="1"/>
    <xf numFmtId="0" fontId="5" fillId="3" borderId="1" xfId="1" applyFont="1" applyFill="1" applyBorder="1" applyAlignment="1">
      <alignment horizontal="left"/>
    </xf>
    <xf numFmtId="0" fontId="9" fillId="2" borderId="5" xfId="1" applyFont="1" applyFill="1" applyBorder="1"/>
    <xf numFmtId="37" fontId="9" fillId="3" borderId="1" xfId="2" applyNumberFormat="1" applyFont="1" applyFill="1" applyBorder="1" applyAlignment="1">
      <alignment horizontal="right"/>
    </xf>
    <xf numFmtId="37" fontId="9" fillId="3" borderId="0" xfId="2" applyNumberFormat="1" applyFont="1" applyFill="1" applyBorder="1" applyAlignment="1">
      <alignment horizontal="right"/>
    </xf>
    <xf numFmtId="0" fontId="9" fillId="3" borderId="1" xfId="1" applyFont="1" applyFill="1" applyBorder="1" applyAlignment="1">
      <alignment horizontal="left"/>
    </xf>
    <xf numFmtId="0" fontId="5" fillId="2" borderId="12" xfId="1" applyFont="1" applyFill="1" applyBorder="1"/>
    <xf numFmtId="0" fontId="5" fillId="2" borderId="13" xfId="1" applyFont="1" applyFill="1" applyBorder="1"/>
    <xf numFmtId="0" fontId="5" fillId="2" borderId="14" xfId="1" applyFont="1" applyFill="1" applyBorder="1"/>
    <xf numFmtId="0" fontId="5" fillId="2" borderId="15" xfId="1" applyFont="1" applyFill="1" applyBorder="1"/>
    <xf numFmtId="38" fontId="5" fillId="3" borderId="16" xfId="1" applyNumberFormat="1" applyFont="1" applyFill="1" applyBorder="1"/>
    <xf numFmtId="0" fontId="5" fillId="3" borderId="16" xfId="1" applyFont="1" applyFill="1" applyBorder="1"/>
    <xf numFmtId="0" fontId="5" fillId="3" borderId="17" xfId="1" applyFont="1" applyFill="1" applyBorder="1"/>
    <xf numFmtId="0" fontId="9" fillId="4" borderId="18" xfId="1" quotePrefix="1" applyFont="1" applyFill="1" applyBorder="1" applyAlignment="1">
      <alignment horizontal="center" vertical="center" wrapText="1"/>
    </xf>
    <xf numFmtId="14" fontId="9" fillId="4" borderId="19" xfId="3" applyNumberFormat="1" applyFont="1" applyFill="1" applyBorder="1" applyAlignment="1">
      <alignment horizontal="center" vertical="center" wrapText="1"/>
    </xf>
    <xf numFmtId="14" fontId="9" fillId="4" borderId="20" xfId="3" applyNumberFormat="1" applyFont="1" applyFill="1" applyBorder="1" applyAlignment="1">
      <alignment horizontal="center" vertical="center" wrapText="1"/>
    </xf>
    <xf numFmtId="0" fontId="9" fillId="4" borderId="2" xfId="1" quotePrefix="1" applyFont="1" applyFill="1" applyBorder="1" applyAlignment="1">
      <alignment horizontal="center" vertical="center" wrapText="1"/>
    </xf>
    <xf numFmtId="167" fontId="9" fillId="4" borderId="3" xfId="3" quotePrefix="1" applyNumberFormat="1" applyFont="1" applyFill="1" applyBorder="1" applyAlignment="1">
      <alignment horizontal="center" vertical="center" wrapText="1"/>
    </xf>
    <xf numFmtId="167" fontId="9" fillId="4" borderId="11" xfId="3" quotePrefix="1" applyNumberFormat="1" applyFont="1" applyFill="1" applyBorder="1" applyAlignment="1">
      <alignment horizontal="center" vertical="center" wrapText="1"/>
    </xf>
    <xf numFmtId="0" fontId="9" fillId="4" borderId="21" xfId="1" quotePrefix="1" applyFont="1" applyFill="1" applyBorder="1" applyAlignment="1">
      <alignment horizontal="center" vertical="center" wrapText="1"/>
    </xf>
    <xf numFmtId="0" fontId="9" fillId="4" borderId="22" xfId="1" quotePrefix="1" applyFont="1" applyFill="1" applyBorder="1" applyAlignment="1">
      <alignment horizontal="center" vertical="center" wrapText="1"/>
    </xf>
    <xf numFmtId="17" fontId="2" fillId="5" borderId="23" xfId="4" quotePrefix="1" applyNumberFormat="1" applyBorder="1">
      <alignment horizontal="center" vertical="center" wrapText="1"/>
    </xf>
    <xf numFmtId="167" fontId="2" fillId="5" borderId="23" xfId="4" quotePrefix="1" applyNumberFormat="1">
      <alignment horizontal="center" vertical="center" wrapText="1"/>
    </xf>
    <xf numFmtId="0" fontId="2" fillId="5" borderId="23" xfId="4" quotePrefix="1">
      <alignment horizontal="center" vertical="center" wrapText="1"/>
    </xf>
    <xf numFmtId="17" fontId="2" fillId="5" borderId="23" xfId="4" quotePrefix="1" applyNumberFormat="1" applyFont="1">
      <alignment horizontal="center" vertical="center" wrapText="1"/>
    </xf>
    <xf numFmtId="0" fontId="12" fillId="6" borderId="25" xfId="1" applyFont="1" applyFill="1" applyBorder="1"/>
    <xf numFmtId="0" fontId="12" fillId="6" borderId="26" xfId="1" applyFont="1" applyFill="1" applyBorder="1"/>
    <xf numFmtId="0" fontId="11" fillId="6" borderId="26" xfId="1" applyFont="1" applyFill="1" applyBorder="1"/>
    <xf numFmtId="0" fontId="11" fillId="6" borderId="12" xfId="1" applyFont="1" applyFill="1" applyBorder="1"/>
    <xf numFmtId="0" fontId="12" fillId="6" borderId="13" xfId="1" applyFont="1" applyFill="1" applyBorder="1"/>
    <xf numFmtId="0" fontId="11" fillId="6" borderId="27" xfId="1" applyFont="1" applyFill="1" applyBorder="1"/>
    <xf numFmtId="0" fontId="11" fillId="6" borderId="28" xfId="1" applyFont="1" applyFill="1" applyBorder="1"/>
    <xf numFmtId="0" fontId="12" fillId="6" borderId="28" xfId="1" applyFont="1" applyFill="1" applyBorder="1"/>
    <xf numFmtId="0" fontId="11" fillId="6" borderId="29" xfId="1" applyFont="1" applyFill="1" applyBorder="1"/>
    <xf numFmtId="0" fontId="4" fillId="3" borderId="35" xfId="1" applyFont="1" applyFill="1" applyBorder="1" applyAlignment="1">
      <alignment horizontal="left"/>
    </xf>
    <xf numFmtId="37" fontId="4" fillId="3" borderId="35" xfId="1" applyNumberFormat="1" applyFont="1" applyFill="1" applyBorder="1" applyAlignment="1">
      <alignment horizontal="left"/>
    </xf>
    <xf numFmtId="164" fontId="15" fillId="3" borderId="3" xfId="3" applyNumberFormat="1" applyFont="1" applyFill="1" applyBorder="1" applyAlignment="1">
      <alignment horizontal="right"/>
    </xf>
    <xf numFmtId="38" fontId="4" fillId="3" borderId="0" xfId="1" applyNumberFormat="1" applyFont="1" applyFill="1"/>
    <xf numFmtId="3" fontId="9" fillId="3" borderId="1" xfId="2" applyNumberFormat="1" applyFont="1" applyFill="1" applyBorder="1" applyAlignment="1">
      <alignment horizontal="right"/>
    </xf>
    <xf numFmtId="37" fontId="9" fillId="3" borderId="10" xfId="2" applyNumberFormat="1" applyFont="1" applyFill="1" applyBorder="1" applyAlignment="1">
      <alignment horizontal="right"/>
    </xf>
    <xf numFmtId="37" fontId="5" fillId="3" borderId="1" xfId="2" applyNumberFormat="1" applyFont="1" applyFill="1" applyBorder="1" applyAlignment="1">
      <alignment horizontal="right"/>
    </xf>
    <xf numFmtId="37" fontId="5" fillId="3" borderId="10" xfId="2" applyNumberFormat="1" applyFont="1" applyFill="1" applyBorder="1" applyAlignment="1">
      <alignment horizontal="right"/>
    </xf>
    <xf numFmtId="3" fontId="5" fillId="3" borderId="10" xfId="2" applyNumberFormat="1" applyFont="1" applyFill="1" applyBorder="1" applyAlignment="1">
      <alignment horizontal="right"/>
    </xf>
    <xf numFmtId="3" fontId="9" fillId="3" borderId="10" xfId="2" applyNumberFormat="1" applyFont="1" applyFill="1" applyBorder="1" applyAlignment="1">
      <alignment horizontal="right"/>
    </xf>
    <xf numFmtId="3" fontId="5" fillId="3" borderId="1" xfId="2" applyNumberFormat="1" applyFont="1" applyFill="1" applyBorder="1" applyAlignment="1">
      <alignment horizontal="right"/>
    </xf>
    <xf numFmtId="3" fontId="9" fillId="3" borderId="8" xfId="2" applyNumberFormat="1" applyFont="1" applyFill="1" applyBorder="1" applyAlignment="1">
      <alignment horizontal="right"/>
    </xf>
    <xf numFmtId="37" fontId="9" fillId="3" borderId="8" xfId="2" applyNumberFormat="1" applyFont="1" applyFill="1" applyBorder="1" applyAlignment="1">
      <alignment horizontal="right"/>
    </xf>
    <xf numFmtId="0" fontId="9" fillId="3" borderId="0" xfId="1" applyFont="1" applyFill="1"/>
    <xf numFmtId="0" fontId="5" fillId="3" borderId="0" xfId="1" applyFont="1" applyFill="1"/>
    <xf numFmtId="4" fontId="4" fillId="3" borderId="0" xfId="1" applyNumberFormat="1" applyFont="1" applyFill="1"/>
    <xf numFmtId="165" fontId="4" fillId="3" borderId="0" xfId="1" applyNumberFormat="1" applyFont="1" applyFill="1"/>
    <xf numFmtId="0" fontId="5" fillId="3" borderId="0" xfId="1" applyFont="1" applyFill="1" applyBorder="1"/>
    <xf numFmtId="37" fontId="5" fillId="3" borderId="0" xfId="1" applyNumberFormat="1" applyFont="1" applyFill="1" applyBorder="1"/>
    <xf numFmtId="37" fontId="6" fillId="3" borderId="0" xfId="2" applyNumberFormat="1" applyFont="1" applyFill="1" applyBorder="1" applyAlignment="1">
      <alignment horizontal="right"/>
    </xf>
    <xf numFmtId="0" fontId="7" fillId="3" borderId="0" xfId="1" applyFont="1" applyFill="1" applyAlignment="1">
      <alignment horizontal="left" wrapText="1"/>
    </xf>
    <xf numFmtId="0" fontId="14" fillId="3" borderId="0" xfId="1" applyFont="1" applyFill="1" applyBorder="1" applyAlignment="1">
      <alignment horizontal="center" wrapText="1"/>
    </xf>
    <xf numFmtId="0" fontId="13" fillId="7" borderId="28" xfId="1" applyFont="1" applyFill="1" applyBorder="1" applyAlignment="1">
      <alignment horizontal="center" wrapText="1"/>
    </xf>
    <xf numFmtId="0" fontId="13" fillId="7" borderId="36" xfId="1" applyFont="1" applyFill="1" applyBorder="1" applyAlignment="1">
      <alignment horizontal="center" wrapText="1"/>
    </xf>
    <xf numFmtId="0" fontId="5" fillId="3" borderId="0" xfId="1" quotePrefix="1" applyFont="1" applyFill="1" applyBorder="1" applyAlignment="1">
      <alignment horizontal="center"/>
    </xf>
    <xf numFmtId="0" fontId="13" fillId="7" borderId="0" xfId="1" applyFont="1" applyFill="1" applyBorder="1" applyAlignment="1">
      <alignment horizontal="center" wrapText="1"/>
    </xf>
    <xf numFmtId="0" fontId="13" fillId="7" borderId="34" xfId="1" applyFont="1" applyFill="1" applyBorder="1" applyAlignment="1">
      <alignment horizontal="center" wrapText="1"/>
    </xf>
    <xf numFmtId="0" fontId="2" fillId="5" borderId="33" xfId="4" applyBorder="1">
      <alignment horizontal="center" vertical="center" wrapText="1"/>
    </xf>
    <xf numFmtId="0" fontId="2" fillId="5" borderId="24" xfId="4" applyBorder="1">
      <alignment horizontal="center" vertical="center" wrapText="1"/>
    </xf>
    <xf numFmtId="167" fontId="2" fillId="5" borderId="32" xfId="4" applyNumberFormat="1" applyBorder="1" applyAlignment="1">
      <alignment horizontal="center" vertical="center" wrapText="1"/>
    </xf>
    <xf numFmtId="167" fontId="2" fillId="5" borderId="31" xfId="4" applyNumberFormat="1" applyBorder="1" applyAlignment="1">
      <alignment horizontal="center" vertical="center" wrapText="1"/>
    </xf>
    <xf numFmtId="167" fontId="2" fillId="5" borderId="30" xfId="4" applyNumberFormat="1" applyBorder="1" applyAlignment="1">
      <alignment horizontal="center" vertical="center" wrapText="1"/>
    </xf>
  </cellXfs>
  <cellStyles count="36">
    <cellStyle name="Cuadros SSF" xfId="4"/>
    <cellStyle name="Euro" xfId="5"/>
    <cellStyle name="Hipervínculo 2" xfId="6"/>
    <cellStyle name="Millares 2" xfId="3"/>
    <cellStyle name="Millares 2 2" xfId="7"/>
    <cellStyle name="Millares 2 2 2" xfId="8"/>
    <cellStyle name="Millares 2 2 3" xfId="9"/>
    <cellStyle name="Millares 2 3" xfId="10"/>
    <cellStyle name="Millares 3" xfId="11"/>
    <cellStyle name="Millares 4" xfId="12"/>
    <cellStyle name="Moneda 2" xfId="2"/>
    <cellStyle name="Normal" xfId="0" builtinId="0"/>
    <cellStyle name="Normal 2" xfId="13"/>
    <cellStyle name="Normal 2 2" xfId="1"/>
    <cellStyle name="Normal 2 2 2" xfId="14"/>
    <cellStyle name="Normal 2 3" xfId="15"/>
    <cellStyle name="Normal 2 4" xfId="16"/>
    <cellStyle name="Normal 3" xfId="17"/>
    <cellStyle name="Normal 3 2" xfId="18"/>
    <cellStyle name="Normal 3 2 2" xfId="19"/>
    <cellStyle name="Normal 3 3" xfId="20"/>
    <cellStyle name="Normal 3 4" xfId="21"/>
    <cellStyle name="Normal 3 5" xfId="22"/>
    <cellStyle name="Normal 4" xfId="23"/>
    <cellStyle name="Normal 4 2" xfId="24"/>
    <cellStyle name="Normal 4 3" xfId="25"/>
    <cellStyle name="Normal 5" xfId="26"/>
    <cellStyle name="Normal 6" xfId="27"/>
    <cellStyle name="Normal 7" xfId="28"/>
    <cellStyle name="Porcentual 2" xfId="29"/>
    <cellStyle name="Porcentual 2 2" xfId="30"/>
    <cellStyle name="Porcentual 3" xfId="31"/>
    <cellStyle name="Porcentual 4" xfId="32"/>
    <cellStyle name="Porcentual 4 2" xfId="33"/>
    <cellStyle name="Porcentual 4 3" xfId="34"/>
    <cellStyle name="Porcentual 5" xfId="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57"/>
  <sheetViews>
    <sheetView tabSelected="1" zoomScaleNormal="100" zoomScaleSheetLayoutView="80" workbookViewId="0">
      <selection activeCell="B3" sqref="B3:G3"/>
    </sheetView>
  </sheetViews>
  <sheetFormatPr baseColWidth="10" defaultRowHeight="12"/>
  <cols>
    <col min="1" max="1" width="11.42578125" style="4"/>
    <col min="2" max="2" width="76.7109375" style="4" customWidth="1"/>
    <col min="3" max="3" width="19.42578125" style="4" bestFit="1" customWidth="1"/>
    <col min="4" max="4" width="20.140625" style="67" bestFit="1" customWidth="1"/>
    <col min="5" max="5" width="23.42578125" style="67" customWidth="1"/>
    <col min="6" max="7" width="20.140625" style="4" bestFit="1" customWidth="1"/>
    <col min="8" max="12" width="16.140625" style="4" hidden="1" customWidth="1"/>
    <col min="13" max="13" width="14.42578125" style="4" hidden="1" customWidth="1"/>
    <col min="14" max="14" width="18.42578125" style="4" hidden="1" customWidth="1"/>
    <col min="15" max="15" width="18.140625" style="4" hidden="1" customWidth="1"/>
    <col min="16" max="16" width="16.7109375" style="4" hidden="1" customWidth="1"/>
    <col min="17" max="17" width="17.28515625" style="4" bestFit="1" customWidth="1"/>
    <col min="18" max="19" width="11.42578125" style="4" customWidth="1"/>
    <col min="20" max="24" width="11.42578125" style="4"/>
    <col min="25" max="25" width="14.28515625" style="4" customWidth="1"/>
    <col min="26" max="16384" width="11.42578125" style="4"/>
  </cols>
  <sheetData>
    <row r="2" spans="2:18" ht="28.5" customHeight="1" thickBot="1">
      <c r="G2" s="66" t="s">
        <v>38</v>
      </c>
      <c r="H2" s="1"/>
      <c r="I2" s="1"/>
      <c r="J2" s="1"/>
      <c r="K2" s="1"/>
      <c r="L2" s="1"/>
      <c r="M2" s="1"/>
      <c r="N2" s="1"/>
      <c r="O2" s="1"/>
      <c r="P2" s="1"/>
    </row>
    <row r="3" spans="2:18" ht="63.75" customHeight="1">
      <c r="B3" s="85" t="s">
        <v>37</v>
      </c>
      <c r="C3" s="85"/>
      <c r="D3" s="85"/>
      <c r="E3" s="85"/>
      <c r="F3" s="85"/>
      <c r="G3" s="85"/>
      <c r="H3" s="86" t="s">
        <v>36</v>
      </c>
      <c r="I3" s="86"/>
      <c r="J3" s="86"/>
      <c r="K3" s="86"/>
      <c r="L3" s="86"/>
      <c r="M3" s="86"/>
      <c r="N3" s="86"/>
      <c r="O3" s="86"/>
      <c r="P3" s="87"/>
    </row>
    <row r="4" spans="2:18" ht="23.25" customHeight="1">
      <c r="B4" s="88" t="s">
        <v>35</v>
      </c>
      <c r="C4" s="88"/>
      <c r="D4" s="88"/>
      <c r="E4" s="88"/>
      <c r="F4" s="88"/>
      <c r="G4" s="88"/>
      <c r="H4" s="89" t="s">
        <v>34</v>
      </c>
      <c r="I4" s="89"/>
      <c r="J4" s="89"/>
      <c r="K4" s="89"/>
      <c r="L4" s="89"/>
      <c r="M4" s="89"/>
      <c r="N4" s="89"/>
      <c r="O4" s="89"/>
      <c r="P4" s="90"/>
    </row>
    <row r="5" spans="2:18" ht="24" thickBot="1">
      <c r="B5" s="64"/>
      <c r="C5" s="64"/>
      <c r="D5" s="64"/>
      <c r="E5" s="65"/>
      <c r="F5" s="65"/>
      <c r="G5" s="64"/>
      <c r="H5" s="89"/>
      <c r="I5" s="89"/>
      <c r="J5" s="89"/>
      <c r="K5" s="89"/>
      <c r="L5" s="89"/>
      <c r="M5" s="89"/>
      <c r="N5" s="89"/>
      <c r="O5" s="89"/>
      <c r="P5" s="90"/>
    </row>
    <row r="6" spans="2:18" s="77" customFormat="1" ht="37.5" customHeight="1" thickBot="1">
      <c r="B6" s="91" t="s">
        <v>33</v>
      </c>
      <c r="C6" s="93" t="s">
        <v>32</v>
      </c>
      <c r="D6" s="94"/>
      <c r="E6" s="94"/>
      <c r="F6" s="94"/>
      <c r="G6" s="95"/>
      <c r="H6" s="63" t="s">
        <v>31</v>
      </c>
      <c r="I6" s="62" t="s">
        <v>30</v>
      </c>
      <c r="J6" s="61"/>
      <c r="K6" s="60" t="s">
        <v>31</v>
      </c>
      <c r="L6" s="59" t="s">
        <v>30</v>
      </c>
      <c r="M6" s="58"/>
      <c r="N6" s="57" t="s">
        <v>31</v>
      </c>
      <c r="O6" s="56" t="s">
        <v>30</v>
      </c>
      <c r="P6" s="55">
        <v>2009</v>
      </c>
    </row>
    <row r="7" spans="2:18" s="78" customFormat="1" ht="16.5" thickBot="1">
      <c r="B7" s="92"/>
      <c r="C7" s="54" t="s">
        <v>39</v>
      </c>
      <c r="D7" s="54" t="s">
        <v>40</v>
      </c>
      <c r="E7" s="53" t="s">
        <v>41</v>
      </c>
      <c r="F7" s="52" t="s">
        <v>42</v>
      </c>
      <c r="G7" s="51" t="s">
        <v>43</v>
      </c>
      <c r="H7" s="50" t="s">
        <v>29</v>
      </c>
      <c r="I7" s="49" t="s">
        <v>29</v>
      </c>
      <c r="J7" s="49" t="s">
        <v>27</v>
      </c>
      <c r="K7" s="48" t="s">
        <v>28</v>
      </c>
      <c r="L7" s="47" t="s">
        <v>28</v>
      </c>
      <c r="M7" s="46" t="s">
        <v>27</v>
      </c>
      <c r="N7" s="45">
        <v>40178</v>
      </c>
      <c r="O7" s="44">
        <v>40178</v>
      </c>
      <c r="P7" s="43" t="s">
        <v>27</v>
      </c>
      <c r="R7" s="81"/>
    </row>
    <row r="8" spans="2:18" s="78" customFormat="1" ht="15.75">
      <c r="B8" s="42"/>
      <c r="C8" s="42"/>
      <c r="D8" s="40"/>
      <c r="E8" s="40"/>
      <c r="F8" s="41"/>
      <c r="G8" s="40"/>
      <c r="H8" s="38"/>
      <c r="I8" s="37"/>
      <c r="J8" s="39"/>
      <c r="K8" s="19"/>
      <c r="L8" s="15"/>
      <c r="M8" s="10"/>
      <c r="N8" s="38"/>
      <c r="O8" s="37"/>
      <c r="P8" s="36"/>
      <c r="R8" s="81"/>
    </row>
    <row r="9" spans="2:18" s="78" customFormat="1" ht="15.75">
      <c r="B9" s="35" t="s">
        <v>26</v>
      </c>
      <c r="C9" s="33">
        <v>28534.977800000001</v>
      </c>
      <c r="D9" s="33">
        <v>25921.240440000001</v>
      </c>
      <c r="E9" s="68">
        <v>9526.2873399999989</v>
      </c>
      <c r="F9" s="33">
        <v>18706.37138</v>
      </c>
      <c r="G9" s="69">
        <v>27717.066140000003</v>
      </c>
      <c r="H9" s="34">
        <f t="shared" ref="H9:P9" si="0">SUM(H10)</f>
        <v>49594013</v>
      </c>
      <c r="I9" s="33">
        <f t="shared" si="0"/>
        <v>44993998</v>
      </c>
      <c r="J9" s="33">
        <f t="shared" si="0"/>
        <v>94588011</v>
      </c>
      <c r="K9" s="33">
        <f t="shared" si="0"/>
        <v>54825183</v>
      </c>
      <c r="L9" s="33">
        <f t="shared" si="0"/>
        <v>49606388</v>
      </c>
      <c r="M9" s="33">
        <f t="shared" si="0"/>
        <v>104431571</v>
      </c>
      <c r="N9" s="33">
        <f t="shared" si="0"/>
        <v>53007046</v>
      </c>
      <c r="O9" s="33">
        <f t="shared" si="0"/>
        <v>46459251</v>
      </c>
      <c r="P9" s="33">
        <f t="shared" si="0"/>
        <v>99466297</v>
      </c>
      <c r="Q9" s="20"/>
      <c r="R9" s="82"/>
    </row>
    <row r="10" spans="2:18" s="78" customFormat="1" ht="15.75">
      <c r="B10" s="23" t="s">
        <v>25</v>
      </c>
      <c r="C10" s="70">
        <v>28534.977800000001</v>
      </c>
      <c r="D10" s="71">
        <v>25921.240440000001</v>
      </c>
      <c r="E10" s="72">
        <v>9526.2873399999989</v>
      </c>
      <c r="F10" s="71">
        <v>18706.37138</v>
      </c>
      <c r="G10" s="71">
        <v>27717.066140000003</v>
      </c>
      <c r="H10" s="16">
        <v>49594013</v>
      </c>
      <c r="I10" s="15">
        <v>44993998</v>
      </c>
      <c r="J10" s="11">
        <f>+H10+I10</f>
        <v>94588011</v>
      </c>
      <c r="K10" s="19">
        <v>54825183</v>
      </c>
      <c r="L10" s="15">
        <v>49606388</v>
      </c>
      <c r="M10" s="10">
        <f>+K10+L10</f>
        <v>104431571</v>
      </c>
      <c r="N10" s="16">
        <v>53007046</v>
      </c>
      <c r="O10" s="15">
        <v>46459251</v>
      </c>
      <c r="P10" s="7">
        <f>+N10+O10</f>
        <v>99466297</v>
      </c>
      <c r="Q10" s="2"/>
      <c r="R10" s="82"/>
    </row>
    <row r="11" spans="2:18" s="78" customFormat="1" ht="15.75">
      <c r="B11" s="23"/>
      <c r="C11" s="70"/>
      <c r="D11" s="71"/>
      <c r="E11" s="72"/>
      <c r="F11" s="71"/>
      <c r="G11" s="71"/>
      <c r="H11" s="16"/>
      <c r="I11" s="15"/>
      <c r="J11" s="11"/>
      <c r="K11" s="19"/>
      <c r="L11" s="15"/>
      <c r="M11" s="10"/>
      <c r="N11" s="16"/>
      <c r="O11" s="15"/>
      <c r="P11" s="7"/>
      <c r="Q11" s="2"/>
      <c r="R11" s="81"/>
    </row>
    <row r="12" spans="2:18" s="78" customFormat="1" ht="15.75">
      <c r="B12" s="18" t="s">
        <v>24</v>
      </c>
      <c r="C12" s="33">
        <v>14018.069490000002</v>
      </c>
      <c r="D12" s="33">
        <v>14358.998789999998</v>
      </c>
      <c r="E12" s="68">
        <v>5083.2112299999999</v>
      </c>
      <c r="F12" s="33">
        <v>9907.1434200000003</v>
      </c>
      <c r="G12" s="69">
        <v>14643.542079999999</v>
      </c>
      <c r="H12" s="16"/>
      <c r="I12" s="15"/>
      <c r="J12" s="11"/>
      <c r="K12" s="19"/>
      <c r="L12" s="15"/>
      <c r="M12" s="10"/>
      <c r="N12" s="16"/>
      <c r="O12" s="15"/>
      <c r="P12" s="7" t="s">
        <v>0</v>
      </c>
      <c r="Q12" s="20"/>
      <c r="R12" s="82"/>
    </row>
    <row r="13" spans="2:18" s="78" customFormat="1" ht="15.75">
      <c r="B13" s="23" t="s">
        <v>23</v>
      </c>
      <c r="C13" s="70">
        <v>12119.686880000001</v>
      </c>
      <c r="D13" s="71">
        <v>12725.05091</v>
      </c>
      <c r="E13" s="72">
        <v>4535.7067999999999</v>
      </c>
      <c r="F13" s="71">
        <v>8839.0069900000017</v>
      </c>
      <c r="G13" s="71">
        <v>13065.47969</v>
      </c>
      <c r="H13" s="16">
        <v>20808591</v>
      </c>
      <c r="I13" s="15">
        <v>18981156</v>
      </c>
      <c r="J13" s="11">
        <f>+H13+I13</f>
        <v>39789747</v>
      </c>
      <c r="K13" s="19">
        <v>23006971</v>
      </c>
      <c r="L13" s="15">
        <v>20916461</v>
      </c>
      <c r="M13" s="10">
        <f>+K13+L13</f>
        <v>43923432</v>
      </c>
      <c r="N13" s="16">
        <v>22337209</v>
      </c>
      <c r="O13" s="15">
        <v>20397197</v>
      </c>
      <c r="P13" s="7">
        <f>+N13+O13</f>
        <v>42734406</v>
      </c>
      <c r="Q13" s="2"/>
      <c r="R13" s="82"/>
    </row>
    <row r="14" spans="2:18" s="78" customFormat="1" ht="15.75">
      <c r="B14" s="23" t="s">
        <v>22</v>
      </c>
      <c r="C14" s="70">
        <v>1158.7797700000001</v>
      </c>
      <c r="D14" s="71">
        <v>787.66929000000005</v>
      </c>
      <c r="E14" s="72">
        <v>341.17179999999996</v>
      </c>
      <c r="F14" s="71">
        <v>634.61657000000002</v>
      </c>
      <c r="G14" s="71">
        <v>939.68592999999998</v>
      </c>
      <c r="H14" s="16">
        <v>2124471</v>
      </c>
      <c r="I14" s="15">
        <v>1446477</v>
      </c>
      <c r="J14" s="11">
        <f>+H14+I14</f>
        <v>3570948</v>
      </c>
      <c r="K14" s="19">
        <v>2366834</v>
      </c>
      <c r="L14" s="15">
        <v>1631129</v>
      </c>
      <c r="M14" s="10">
        <f>+K14+L14</f>
        <v>3997963</v>
      </c>
      <c r="N14" s="16">
        <v>1826696</v>
      </c>
      <c r="O14" s="15">
        <v>1744953</v>
      </c>
      <c r="P14" s="7">
        <f>+N14+O14</f>
        <v>3571649</v>
      </c>
      <c r="Q14" s="2"/>
      <c r="R14" s="82"/>
    </row>
    <row r="15" spans="2:18" s="78" customFormat="1" ht="15.75">
      <c r="B15" s="23" t="s">
        <v>21</v>
      </c>
      <c r="C15" s="70">
        <v>739.60283999999956</v>
      </c>
      <c r="D15" s="71">
        <v>846.27858999999899</v>
      </c>
      <c r="E15" s="72">
        <v>206.33262999999988</v>
      </c>
      <c r="F15" s="71">
        <v>433.51985999999943</v>
      </c>
      <c r="G15" s="71">
        <v>638.37645999999995</v>
      </c>
      <c r="H15" s="16">
        <v>1414259</v>
      </c>
      <c r="I15" s="15">
        <v>1452564</v>
      </c>
      <c r="J15" s="11">
        <f>+H15+I15</f>
        <v>2866823</v>
      </c>
      <c r="K15" s="19">
        <v>1514181</v>
      </c>
      <c r="L15" s="15">
        <v>1560065</v>
      </c>
      <c r="M15" s="10">
        <f>+K15+L15</f>
        <v>3074246</v>
      </c>
      <c r="N15" s="16">
        <v>1545027</v>
      </c>
      <c r="O15" s="15">
        <v>1546971</v>
      </c>
      <c r="P15" s="7">
        <f>+N15+O15</f>
        <v>3091998</v>
      </c>
      <c r="Q15" s="2"/>
      <c r="R15" s="82"/>
    </row>
    <row r="16" spans="2:18" s="78" customFormat="1" ht="15.75" hidden="1">
      <c r="B16" s="23"/>
      <c r="C16" s="71">
        <v>49398.053</v>
      </c>
      <c r="D16" s="71">
        <v>51305.702000000005</v>
      </c>
      <c r="E16" s="72">
        <v>46227.517999999996</v>
      </c>
      <c r="F16" s="71">
        <v>50995.641000000003</v>
      </c>
      <c r="G16" s="71"/>
      <c r="H16" s="16">
        <f>SUM(H13:H15)</f>
        <v>24347321</v>
      </c>
      <c r="I16" s="15">
        <f>SUM(I13:I15)</f>
        <v>21880197</v>
      </c>
      <c r="J16" s="15">
        <f>SUM(J13:J15)</f>
        <v>46227518</v>
      </c>
      <c r="K16" s="15">
        <f>SUM(K13:K15)</f>
        <v>26887986</v>
      </c>
      <c r="L16" s="15">
        <f>SUM(L13:L15)</f>
        <v>24107655</v>
      </c>
      <c r="M16" s="10">
        <f>+K16+L16</f>
        <v>50995641</v>
      </c>
      <c r="N16" s="16">
        <f>SUM(N13:N15)</f>
        <v>25708932</v>
      </c>
      <c r="O16" s="15">
        <f>SUM(O13:O15)</f>
        <v>23689121</v>
      </c>
      <c r="P16" s="7">
        <f>+N16+O16</f>
        <v>49398053</v>
      </c>
      <c r="Q16" s="2"/>
      <c r="R16" s="81"/>
    </row>
    <row r="17" spans="2:18" s="78" customFormat="1" ht="15.75">
      <c r="B17" s="23"/>
      <c r="C17" s="71"/>
      <c r="D17" s="71"/>
      <c r="E17" s="72"/>
      <c r="F17" s="71"/>
      <c r="G17" s="71"/>
      <c r="H17" s="16"/>
      <c r="I17" s="15"/>
      <c r="J17" s="15"/>
      <c r="K17" s="15"/>
      <c r="L17" s="15"/>
      <c r="M17" s="10"/>
      <c r="N17" s="16"/>
      <c r="O17" s="15"/>
      <c r="P17" s="7"/>
      <c r="Q17" s="2"/>
      <c r="R17" s="81"/>
    </row>
    <row r="18" spans="2:18" s="78" customFormat="1" ht="15.75">
      <c r="B18" s="18" t="s">
        <v>20</v>
      </c>
      <c r="C18" s="69">
        <v>14516.908309999999</v>
      </c>
      <c r="D18" s="69">
        <v>11562.241650000004</v>
      </c>
      <c r="E18" s="73">
        <v>4443.0761099999991</v>
      </c>
      <c r="F18" s="73">
        <v>8799.2279600000002</v>
      </c>
      <c r="G18" s="69">
        <v>13073.524060000003</v>
      </c>
      <c r="H18" s="30">
        <f>+H10-H16</f>
        <v>25246692</v>
      </c>
      <c r="I18" s="29">
        <f>+I10-I16</f>
        <v>23113801</v>
      </c>
      <c r="J18" s="29">
        <f>+J10-J16</f>
        <v>48360493</v>
      </c>
      <c r="K18" s="29">
        <f>+K10-K16</f>
        <v>27937197</v>
      </c>
      <c r="L18" s="29">
        <f>+L10-L16</f>
        <v>25498733</v>
      </c>
      <c r="M18" s="10">
        <f>+K18+L18</f>
        <v>53435930</v>
      </c>
      <c r="N18" s="30">
        <f>+N10-N16</f>
        <v>27298114</v>
      </c>
      <c r="O18" s="29">
        <f>+O10-O16</f>
        <v>22770130</v>
      </c>
      <c r="P18" s="28">
        <f>+N18+O18</f>
        <v>50068244</v>
      </c>
      <c r="Q18" s="20"/>
      <c r="R18" s="82"/>
    </row>
    <row r="19" spans="2:18" s="78" customFormat="1" ht="15.75">
      <c r="B19" s="18"/>
      <c r="C19" s="33"/>
      <c r="D19" s="69"/>
      <c r="E19" s="73"/>
      <c r="F19" s="69"/>
      <c r="G19" s="69"/>
      <c r="H19" s="30"/>
      <c r="I19" s="29"/>
      <c r="J19" s="32"/>
      <c r="K19" s="30"/>
      <c r="L19" s="29"/>
      <c r="M19" s="10"/>
      <c r="N19" s="30"/>
      <c r="O19" s="29"/>
      <c r="P19" s="28"/>
      <c r="Q19" s="20"/>
      <c r="R19" s="81"/>
    </row>
    <row r="20" spans="2:18" s="78" customFormat="1" ht="15.75">
      <c r="B20" s="18" t="s">
        <v>19</v>
      </c>
      <c r="C20" s="33">
        <v>6061.7555399999992</v>
      </c>
      <c r="D20" s="33">
        <v>5532.9108900000001</v>
      </c>
      <c r="E20" s="68">
        <v>2063.1968400000001</v>
      </c>
      <c r="F20" s="68">
        <v>3932.7172700000001</v>
      </c>
      <c r="G20" s="73">
        <v>6011.6947500000006</v>
      </c>
      <c r="H20" s="16"/>
      <c r="I20" s="15"/>
      <c r="J20" s="11"/>
      <c r="K20" s="19"/>
      <c r="L20" s="15"/>
      <c r="M20" s="10"/>
      <c r="N20" s="16"/>
      <c r="O20" s="15"/>
      <c r="P20" s="7"/>
      <c r="Q20" s="24"/>
      <c r="R20" s="82"/>
    </row>
    <row r="21" spans="2:18" s="78" customFormat="1" ht="15.75">
      <c r="B21" s="23" t="s">
        <v>18</v>
      </c>
      <c r="C21" s="70">
        <v>5724.3130299999993</v>
      </c>
      <c r="D21" s="71">
        <v>5247.39167</v>
      </c>
      <c r="E21" s="72">
        <v>1967.5955099999999</v>
      </c>
      <c r="F21" s="72">
        <v>3746.7411000000002</v>
      </c>
      <c r="G21" s="72">
        <v>5729.1580100000001</v>
      </c>
      <c r="H21" s="16">
        <v>9039430</v>
      </c>
      <c r="I21" s="15">
        <v>9026302</v>
      </c>
      <c r="J21" s="11">
        <f>+H21+I21</f>
        <v>18065732</v>
      </c>
      <c r="K21" s="19">
        <v>10010295</v>
      </c>
      <c r="L21" s="15">
        <v>9983071</v>
      </c>
      <c r="M21" s="10">
        <f>+K21+L21</f>
        <v>19993366</v>
      </c>
      <c r="N21" s="16">
        <v>10035721</v>
      </c>
      <c r="O21" s="15">
        <v>9910230</v>
      </c>
      <c r="P21" s="7">
        <f>+N21+O21</f>
        <v>19945951</v>
      </c>
      <c r="Q21" s="25"/>
      <c r="R21" s="82"/>
    </row>
    <row r="22" spans="2:18" s="78" customFormat="1" ht="15.75">
      <c r="B22" s="23" t="s">
        <v>17</v>
      </c>
      <c r="C22" s="70">
        <v>335.84751</v>
      </c>
      <c r="D22" s="71">
        <v>281.74982</v>
      </c>
      <c r="E22" s="72">
        <v>95.10132999999999</v>
      </c>
      <c r="F22" s="72">
        <v>185.47617</v>
      </c>
      <c r="G22" s="72">
        <v>280.14774999999997</v>
      </c>
      <c r="H22" s="16">
        <v>562564</v>
      </c>
      <c r="I22" s="15">
        <v>560888</v>
      </c>
      <c r="J22" s="11">
        <f>+H22+I22</f>
        <v>1123452</v>
      </c>
      <c r="K22" s="19">
        <v>616615</v>
      </c>
      <c r="L22" s="15">
        <v>611063</v>
      </c>
      <c r="M22" s="10">
        <f>+K22+L22</f>
        <v>1227678</v>
      </c>
      <c r="N22" s="16">
        <v>723519</v>
      </c>
      <c r="O22" s="15">
        <v>737883</v>
      </c>
      <c r="P22" s="7">
        <f>+N22+O22</f>
        <v>1461402</v>
      </c>
      <c r="Q22" s="25"/>
      <c r="R22" s="82"/>
    </row>
    <row r="23" spans="2:18" s="78" customFormat="1" ht="15.75">
      <c r="B23" s="23" t="s">
        <v>16</v>
      </c>
      <c r="C23" s="70">
        <v>1.595</v>
      </c>
      <c r="D23" s="71">
        <v>3.7694000000000001</v>
      </c>
      <c r="E23" s="72">
        <v>0.5</v>
      </c>
      <c r="F23" s="72">
        <v>0.5</v>
      </c>
      <c r="G23" s="72">
        <v>2.3889899999999997</v>
      </c>
      <c r="H23" s="16">
        <v>0</v>
      </c>
      <c r="I23" s="15">
        <v>9636</v>
      </c>
      <c r="J23" s="11">
        <f>+H23+I23</f>
        <v>9636</v>
      </c>
      <c r="K23" s="19">
        <v>0</v>
      </c>
      <c r="L23" s="15">
        <v>9636</v>
      </c>
      <c r="M23" s="10">
        <f>+K23+L23</f>
        <v>9636</v>
      </c>
      <c r="N23" s="16">
        <v>0</v>
      </c>
      <c r="O23" s="15">
        <v>4341</v>
      </c>
      <c r="P23" s="7">
        <f>+N23+O23</f>
        <v>4341</v>
      </c>
      <c r="Q23" s="25"/>
      <c r="R23" s="82"/>
    </row>
    <row r="24" spans="2:18" s="78" customFormat="1" ht="15.75" hidden="1">
      <c r="B24" s="23"/>
      <c r="C24" s="70">
        <v>0</v>
      </c>
      <c r="D24" s="71">
        <v>22098.35</v>
      </c>
      <c r="E24" s="71">
        <v>19198.82</v>
      </c>
      <c r="F24" s="71">
        <v>21230.68</v>
      </c>
      <c r="G24" s="71">
        <v>11465.96328</v>
      </c>
      <c r="H24" s="16">
        <f>SUM(H21:H23)</f>
        <v>9601994</v>
      </c>
      <c r="I24" s="15">
        <f>SUM(I21:I23)</f>
        <v>9596826</v>
      </c>
      <c r="J24" s="11">
        <f>+H24+I24</f>
        <v>19198820</v>
      </c>
      <c r="K24" s="15">
        <f>SUM(K21:K23)</f>
        <v>10626910</v>
      </c>
      <c r="L24" s="15">
        <f>SUM(L21:L23)</f>
        <v>10603770</v>
      </c>
      <c r="M24" s="10">
        <f>+K24+L24</f>
        <v>21230680</v>
      </c>
      <c r="N24" s="30">
        <f>SUM(N21:N23)</f>
        <v>10759240</v>
      </c>
      <c r="O24" s="29">
        <f>SUM(O21:O23)</f>
        <v>10652454</v>
      </c>
      <c r="P24" s="28">
        <f>+N24+O24</f>
        <v>21411694</v>
      </c>
      <c r="Q24" s="2"/>
      <c r="R24" s="81"/>
    </row>
    <row r="25" spans="2:18" s="78" customFormat="1" ht="15.75">
      <c r="B25" s="23"/>
      <c r="C25" s="70"/>
      <c r="D25" s="71"/>
      <c r="E25" s="71"/>
      <c r="F25" s="71"/>
      <c r="G25" s="71"/>
      <c r="H25" s="16"/>
      <c r="I25" s="15"/>
      <c r="J25" s="11"/>
      <c r="K25" s="16"/>
      <c r="L25" s="15"/>
      <c r="M25" s="10"/>
      <c r="N25" s="30"/>
      <c r="O25" s="29"/>
      <c r="P25" s="28"/>
      <c r="Q25" s="2"/>
      <c r="R25" s="81"/>
    </row>
    <row r="26" spans="2:18" s="78" customFormat="1" ht="15.75">
      <c r="B26" s="18" t="s">
        <v>15</v>
      </c>
      <c r="C26" s="33">
        <v>-303.54874999999998</v>
      </c>
      <c r="D26" s="33">
        <v>-389.85174000000001</v>
      </c>
      <c r="E26" s="33">
        <v>-152.75519000000003</v>
      </c>
      <c r="F26" s="33">
        <v>-288.17475999999999</v>
      </c>
      <c r="G26" s="69">
        <v>-417.58998000000003</v>
      </c>
      <c r="H26" s="16"/>
      <c r="I26" s="15"/>
      <c r="J26" s="11">
        <f>+H26+I26</f>
        <v>0</v>
      </c>
      <c r="K26" s="19"/>
      <c r="L26" s="15"/>
      <c r="M26" s="10">
        <f>+K26+L26</f>
        <v>0</v>
      </c>
      <c r="N26" s="16"/>
      <c r="O26" s="15"/>
      <c r="P26" s="7">
        <f>+N26+O26</f>
        <v>0</v>
      </c>
      <c r="Q26" s="20"/>
      <c r="R26" s="82"/>
    </row>
    <row r="27" spans="2:18" s="78" customFormat="1" ht="15.75">
      <c r="B27" s="23" t="s">
        <v>14</v>
      </c>
      <c r="C27" s="74">
        <v>6.2591299999999999</v>
      </c>
      <c r="D27" s="74">
        <v>3.5082</v>
      </c>
      <c r="E27" s="72">
        <v>0.73546</v>
      </c>
      <c r="F27" s="72">
        <v>1.56657</v>
      </c>
      <c r="G27" s="72">
        <v>2.7256100000000001</v>
      </c>
      <c r="H27" s="16">
        <v>10933</v>
      </c>
      <c r="I27" s="15">
        <v>650</v>
      </c>
      <c r="J27" s="11">
        <f>+H27+I27</f>
        <v>11583</v>
      </c>
      <c r="K27" s="19">
        <v>12057</v>
      </c>
      <c r="L27" s="15">
        <v>650</v>
      </c>
      <c r="M27" s="10">
        <f>+K27+L27</f>
        <v>12707</v>
      </c>
      <c r="N27" s="16">
        <v>21445</v>
      </c>
      <c r="O27" s="15">
        <v>650</v>
      </c>
      <c r="P27" s="7">
        <f>+N27+O27</f>
        <v>22095</v>
      </c>
      <c r="Q27" s="25"/>
      <c r="R27" s="82"/>
    </row>
    <row r="28" spans="2:18" s="78" customFormat="1" ht="15.75">
      <c r="B28" s="31" t="s">
        <v>13</v>
      </c>
      <c r="C28" s="70">
        <v>-309.80788000000001</v>
      </c>
      <c r="D28" s="70">
        <v>-393.35993999999999</v>
      </c>
      <c r="E28" s="71">
        <v>-153.49065000000002</v>
      </c>
      <c r="F28" s="71">
        <v>-289.74133</v>
      </c>
      <c r="G28" s="71">
        <v>-420.31559000000004</v>
      </c>
      <c r="H28" s="16">
        <v>-291853</v>
      </c>
      <c r="I28" s="15">
        <v>-543361</v>
      </c>
      <c r="J28" s="11">
        <f>+H28+I28</f>
        <v>-835214</v>
      </c>
      <c r="K28" s="19">
        <v>-328636</v>
      </c>
      <c r="L28" s="15">
        <v>-607929</v>
      </c>
      <c r="M28" s="10">
        <f>+K28+L28</f>
        <v>-936565</v>
      </c>
      <c r="N28" s="16">
        <v>-948372</v>
      </c>
      <c r="O28" s="15">
        <v>-1325745</v>
      </c>
      <c r="P28" s="7">
        <f>+N28+O28</f>
        <v>-2274117</v>
      </c>
      <c r="Q28" s="2"/>
      <c r="R28" s="82"/>
    </row>
    <row r="29" spans="2:18" s="78" customFormat="1" ht="15.75" hidden="1">
      <c r="B29" s="31"/>
      <c r="C29" s="71">
        <v>-2252.0220000000004</v>
      </c>
      <c r="D29" s="71">
        <v>-1329.3969999999999</v>
      </c>
      <c r="E29" s="71">
        <v>-823.63100000000009</v>
      </c>
      <c r="F29" s="71">
        <v>-923.85800000000006</v>
      </c>
      <c r="G29" s="71">
        <v>-565.86613</v>
      </c>
      <c r="H29" s="16">
        <f>+H28+H27</f>
        <v>-280920</v>
      </c>
      <c r="I29" s="15">
        <f>SUM(I27:I28)</f>
        <v>-542711</v>
      </c>
      <c r="J29" s="11">
        <f>+H29+I29</f>
        <v>-823631</v>
      </c>
      <c r="K29" s="15">
        <f>SUM(K27:K28)</f>
        <v>-316579</v>
      </c>
      <c r="L29" s="15">
        <f>SUM(L27:L28)</f>
        <v>-607279</v>
      </c>
      <c r="M29" s="10">
        <f>+K29+L29</f>
        <v>-923858</v>
      </c>
      <c r="N29" s="30">
        <f>SUM(N27:N28)</f>
        <v>-926927</v>
      </c>
      <c r="O29" s="29">
        <f>SUM(O27:O28)</f>
        <v>-1325095</v>
      </c>
      <c r="P29" s="28">
        <f>+N29+O29</f>
        <v>-2252022</v>
      </c>
      <c r="Q29" s="2"/>
      <c r="R29" s="81"/>
    </row>
    <row r="30" spans="2:18" s="78" customFormat="1" ht="15.75">
      <c r="B30" s="31"/>
      <c r="C30" s="70"/>
      <c r="D30" s="71"/>
      <c r="E30" s="71"/>
      <c r="F30" s="71"/>
      <c r="G30" s="71"/>
      <c r="H30" s="16"/>
      <c r="I30" s="15"/>
      <c r="J30" s="11"/>
      <c r="K30" s="16"/>
      <c r="L30" s="15"/>
      <c r="M30" s="10"/>
      <c r="N30" s="30"/>
      <c r="O30" s="29"/>
      <c r="P30" s="28"/>
      <c r="Q30" s="2"/>
      <c r="R30" s="81"/>
    </row>
    <row r="31" spans="2:18" s="78" customFormat="1" ht="15.75">
      <c r="B31" s="18" t="s">
        <v>12</v>
      </c>
      <c r="C31" s="33">
        <v>-88.532029999999992</v>
      </c>
      <c r="D31" s="33">
        <v>-58.849889999999988</v>
      </c>
      <c r="E31" s="73">
        <v>22.646229999999996</v>
      </c>
      <c r="F31" s="73">
        <v>35.647369999999995</v>
      </c>
      <c r="G31" s="69">
        <v>91.409539999999993</v>
      </c>
      <c r="H31" s="16"/>
      <c r="I31" s="15"/>
      <c r="J31" s="11">
        <f t="shared" ref="J31:J36" si="1">+H31+I31</f>
        <v>0</v>
      </c>
      <c r="K31" s="19"/>
      <c r="L31" s="15"/>
      <c r="M31" s="10">
        <f t="shared" ref="M31:M36" si="2">+K31+L31</f>
        <v>0</v>
      </c>
      <c r="N31" s="16"/>
      <c r="O31" s="15"/>
      <c r="P31" s="7">
        <f t="shared" ref="P31:P36" si="3">+N31+O31</f>
        <v>0</v>
      </c>
      <c r="Q31" s="20"/>
      <c r="R31" s="82"/>
    </row>
    <row r="32" spans="2:18" s="78" customFormat="1" ht="15.75">
      <c r="B32" s="23" t="s">
        <v>11</v>
      </c>
      <c r="C32" s="70">
        <v>137.41028</v>
      </c>
      <c r="D32" s="71">
        <v>98.934910000000002</v>
      </c>
      <c r="E32" s="72">
        <v>13.185079999999999</v>
      </c>
      <c r="F32" s="72">
        <v>19.513659999999998</v>
      </c>
      <c r="G32" s="71">
        <v>79.000410000000002</v>
      </c>
      <c r="H32" s="16">
        <v>118328</v>
      </c>
      <c r="I32" s="15">
        <v>57363</v>
      </c>
      <c r="J32" s="11">
        <f t="shared" si="1"/>
        <v>175691</v>
      </c>
      <c r="K32" s="19">
        <v>219221</v>
      </c>
      <c r="L32" s="15">
        <v>70732</v>
      </c>
      <c r="M32" s="10">
        <f t="shared" si="2"/>
        <v>289953</v>
      </c>
      <c r="N32" s="16">
        <v>272823</v>
      </c>
      <c r="O32" s="15">
        <v>885839</v>
      </c>
      <c r="P32" s="7">
        <f t="shared" si="3"/>
        <v>1158662</v>
      </c>
      <c r="Q32" s="2"/>
      <c r="R32" s="82"/>
    </row>
    <row r="33" spans="2:18" s="78" customFormat="1" ht="15.75">
      <c r="B33" s="23" t="s">
        <v>10</v>
      </c>
      <c r="C33" s="70">
        <v>-6.7007300000000001</v>
      </c>
      <c r="D33" s="71">
        <v>-3.9734599999999998</v>
      </c>
      <c r="E33" s="71">
        <v>-1.04678</v>
      </c>
      <c r="F33" s="71">
        <v>-1.8599399999999999</v>
      </c>
      <c r="G33" s="71">
        <v>-4.0269699999999995</v>
      </c>
      <c r="H33" s="16">
        <v>-12781</v>
      </c>
      <c r="I33" s="15">
        <v>-3690</v>
      </c>
      <c r="J33" s="11">
        <f t="shared" si="1"/>
        <v>-16471</v>
      </c>
      <c r="K33" s="19">
        <v>-16057</v>
      </c>
      <c r="L33" s="15">
        <v>-4045</v>
      </c>
      <c r="M33" s="10">
        <f t="shared" si="2"/>
        <v>-20102</v>
      </c>
      <c r="N33" s="16">
        <v>-11447</v>
      </c>
      <c r="O33" s="15">
        <v>-13775</v>
      </c>
      <c r="P33" s="7">
        <f t="shared" si="3"/>
        <v>-25222</v>
      </c>
      <c r="Q33" s="2"/>
      <c r="R33" s="82"/>
    </row>
    <row r="34" spans="2:18" s="78" customFormat="1" ht="15.75">
      <c r="B34" s="23" t="s">
        <v>9</v>
      </c>
      <c r="C34" s="70">
        <v>5.0490399999999998</v>
      </c>
      <c r="D34" s="71">
        <v>5.2292500000000004</v>
      </c>
      <c r="E34" s="72">
        <v>22.755559999999999</v>
      </c>
      <c r="F34" s="72">
        <v>34.57282</v>
      </c>
      <c r="G34" s="71">
        <v>34.62482</v>
      </c>
      <c r="H34" s="16">
        <v>1961</v>
      </c>
      <c r="I34" s="15">
        <v>26746</v>
      </c>
      <c r="J34" s="11">
        <f t="shared" si="1"/>
        <v>28707</v>
      </c>
      <c r="K34" s="19">
        <v>1961</v>
      </c>
      <c r="L34" s="15">
        <v>26746</v>
      </c>
      <c r="M34" s="10">
        <f t="shared" si="2"/>
        <v>28707</v>
      </c>
      <c r="N34" s="16">
        <v>82</v>
      </c>
      <c r="O34" s="15">
        <v>12983</v>
      </c>
      <c r="P34" s="7">
        <f t="shared" si="3"/>
        <v>13065</v>
      </c>
      <c r="Q34" s="2"/>
      <c r="R34" s="82"/>
    </row>
    <row r="35" spans="2:18" s="78" customFormat="1" ht="15.75">
      <c r="B35" s="23" t="s">
        <v>8</v>
      </c>
      <c r="C35" s="70">
        <v>-224.29061999999999</v>
      </c>
      <c r="D35" s="71">
        <v>-159.04058999999998</v>
      </c>
      <c r="E35" s="71">
        <v>-12.247629999999999</v>
      </c>
      <c r="F35" s="71">
        <v>-16.579170000000001</v>
      </c>
      <c r="G35" s="71">
        <v>-18.188719999999996</v>
      </c>
      <c r="H35" s="16">
        <v>-197477</v>
      </c>
      <c r="I35" s="15">
        <v>-120467</v>
      </c>
      <c r="J35" s="11">
        <f t="shared" si="1"/>
        <v>-317944</v>
      </c>
      <c r="K35" s="19">
        <v>-197477</v>
      </c>
      <c r="L35" s="15">
        <v>-122658</v>
      </c>
      <c r="M35" s="10">
        <f t="shared" si="2"/>
        <v>-320135</v>
      </c>
      <c r="N35" s="16">
        <v>-310685</v>
      </c>
      <c r="O35" s="15">
        <v>-61552</v>
      </c>
      <c r="P35" s="7">
        <f t="shared" si="3"/>
        <v>-372237</v>
      </c>
      <c r="Q35" s="2"/>
      <c r="R35" s="82"/>
    </row>
    <row r="36" spans="2:18" s="78" customFormat="1" ht="15.75" hidden="1">
      <c r="B36" s="23"/>
      <c r="C36" s="71">
        <v>774.26800000000003</v>
      </c>
      <c r="D36" s="71">
        <v>-184.62499999999994</v>
      </c>
      <c r="E36" s="71">
        <v>-130.01700000000002</v>
      </c>
      <c r="F36" s="71">
        <v>-21.576999999999998</v>
      </c>
      <c r="G36" s="71">
        <v>-25.305139999999994</v>
      </c>
      <c r="H36" s="16">
        <f>SUM(H32:H35)</f>
        <v>-89969</v>
      </c>
      <c r="I36" s="15">
        <f>SUM(I32:I35)</f>
        <v>-40048</v>
      </c>
      <c r="J36" s="11">
        <f t="shared" si="1"/>
        <v>-130017</v>
      </c>
      <c r="K36" s="15">
        <f>SUM(K32:K35)</f>
        <v>7648</v>
      </c>
      <c r="L36" s="15">
        <f>SUM(L32:L35)</f>
        <v>-29225</v>
      </c>
      <c r="M36" s="10">
        <f t="shared" si="2"/>
        <v>-21577</v>
      </c>
      <c r="N36" s="16">
        <f>SUM(N32:N35)</f>
        <v>-49227</v>
      </c>
      <c r="O36" s="15">
        <f>SUM(O32:O35)</f>
        <v>823495</v>
      </c>
      <c r="P36" s="7">
        <f t="shared" si="3"/>
        <v>774268</v>
      </c>
      <c r="Q36" s="2"/>
      <c r="R36" s="81"/>
    </row>
    <row r="37" spans="2:18" s="78" customFormat="1" ht="15.75">
      <c r="B37" s="23"/>
      <c r="C37" s="71"/>
      <c r="D37" s="71"/>
      <c r="E37" s="71"/>
      <c r="F37" s="71"/>
      <c r="G37" s="71"/>
      <c r="H37" s="3"/>
      <c r="I37" s="17"/>
      <c r="J37" s="11"/>
      <c r="K37" s="15"/>
      <c r="L37" s="15"/>
      <c r="M37" s="10"/>
      <c r="N37" s="3"/>
      <c r="O37" s="17"/>
      <c r="P37" s="7"/>
      <c r="Q37" s="2"/>
      <c r="R37" s="81"/>
    </row>
    <row r="38" spans="2:18" s="78" customFormat="1" ht="15.75">
      <c r="B38" s="18" t="s">
        <v>7</v>
      </c>
      <c r="C38" s="73">
        <v>8847.2335500000008</v>
      </c>
      <c r="D38" s="73">
        <v>6478.0323900000039</v>
      </c>
      <c r="E38" s="73">
        <v>2509.988229999999</v>
      </c>
      <c r="F38" s="73">
        <v>5119.0380800000003</v>
      </c>
      <c r="G38" s="73">
        <v>7388.0097500000029</v>
      </c>
      <c r="H38" s="27">
        <f>+H18-H24-H29-H36</f>
        <v>16015587</v>
      </c>
      <c r="I38" s="26">
        <f>+I18-I24-I29-I36</f>
        <v>14099734</v>
      </c>
      <c r="J38" s="11">
        <f>+H38+I38</f>
        <v>30115321</v>
      </c>
      <c r="K38" s="8">
        <f>+K18-K24-K29-K36</f>
        <v>17619218</v>
      </c>
      <c r="L38" s="8">
        <f>+L18-L24-L29-L36</f>
        <v>15531467</v>
      </c>
      <c r="M38" s="10">
        <f>+K38+L38</f>
        <v>33150685</v>
      </c>
      <c r="N38" s="27">
        <f>+N18-N24-N29-N36</f>
        <v>17515028</v>
      </c>
      <c r="O38" s="26">
        <f>+O18-O24-O29-O36</f>
        <v>12619276</v>
      </c>
      <c r="P38" s="7">
        <f>+N38+O38</f>
        <v>30134304</v>
      </c>
      <c r="Q38" s="2"/>
      <c r="R38" s="82"/>
    </row>
    <row r="39" spans="2:18" s="78" customFormat="1" ht="15.75">
      <c r="B39" s="18"/>
      <c r="C39" s="68"/>
      <c r="D39" s="73"/>
      <c r="E39" s="73"/>
      <c r="F39" s="73"/>
      <c r="G39" s="73"/>
      <c r="H39" s="27"/>
      <c r="I39" s="26"/>
      <c r="J39" s="11"/>
      <c r="K39" s="9"/>
      <c r="L39" s="8"/>
      <c r="M39" s="10"/>
      <c r="N39" s="27"/>
      <c r="O39" s="26"/>
      <c r="P39" s="7"/>
      <c r="Q39" s="2"/>
      <c r="R39" s="81"/>
    </row>
    <row r="40" spans="2:18" s="78" customFormat="1" ht="15.75">
      <c r="B40" s="18" t="s">
        <v>6</v>
      </c>
      <c r="C40" s="68">
        <v>0.66868000000000005</v>
      </c>
      <c r="D40" s="73">
        <v>0.98987999999999998</v>
      </c>
      <c r="E40" s="73">
        <v>2.964E-2</v>
      </c>
      <c r="F40" s="73">
        <v>5.3319999999999999E-2</v>
      </c>
      <c r="G40" s="73">
        <v>7.349E-2</v>
      </c>
      <c r="H40" s="16">
        <v>-2121</v>
      </c>
      <c r="I40" s="15"/>
      <c r="J40" s="11">
        <f>+H40+I40</f>
        <v>-2121</v>
      </c>
      <c r="K40" s="19">
        <v>-2124</v>
      </c>
      <c r="L40" s="15"/>
      <c r="M40" s="10">
        <f>+K40+L40</f>
        <v>-2124</v>
      </c>
      <c r="N40" s="16">
        <v>3143</v>
      </c>
      <c r="O40" s="15"/>
      <c r="P40" s="7">
        <f>+N40+O40</f>
        <v>3143</v>
      </c>
      <c r="Q40" s="2"/>
      <c r="R40" s="82"/>
    </row>
    <row r="41" spans="2:18" s="78" customFormat="1" ht="15.75">
      <c r="B41" s="23"/>
      <c r="C41" s="74"/>
      <c r="D41" s="72"/>
      <c r="E41" s="73"/>
      <c r="F41" s="73"/>
      <c r="G41" s="69"/>
      <c r="H41" s="16"/>
      <c r="I41" s="15"/>
      <c r="J41" s="11"/>
      <c r="K41" s="19"/>
      <c r="L41" s="15"/>
      <c r="M41" s="10"/>
      <c r="N41" s="16"/>
      <c r="O41" s="15"/>
      <c r="P41" s="7"/>
      <c r="Q41" s="2"/>
      <c r="R41" s="81"/>
    </row>
    <row r="42" spans="2:18" s="78" customFormat="1" ht="15.75">
      <c r="B42" s="18" t="s">
        <v>5</v>
      </c>
      <c r="C42" s="68">
        <v>-1.84842</v>
      </c>
      <c r="D42" s="69">
        <v>0</v>
      </c>
      <c r="E42" s="73">
        <v>0</v>
      </c>
      <c r="F42" s="73">
        <v>0</v>
      </c>
      <c r="G42" s="73">
        <v>0</v>
      </c>
      <c r="H42" s="16">
        <v>17</v>
      </c>
      <c r="I42" s="15"/>
      <c r="J42" s="11">
        <f>+H42+I42</f>
        <v>17</v>
      </c>
      <c r="K42" s="19">
        <v>17</v>
      </c>
      <c r="L42" s="15"/>
      <c r="M42" s="10">
        <f>+K42+L42</f>
        <v>17</v>
      </c>
      <c r="N42" s="16">
        <v>0</v>
      </c>
      <c r="O42" s="15">
        <v>-5353</v>
      </c>
      <c r="P42" s="7">
        <f>+N42+O42</f>
        <v>-5353</v>
      </c>
      <c r="Q42" s="2"/>
      <c r="R42" s="82"/>
    </row>
    <row r="43" spans="2:18" s="78" customFormat="1" ht="15.75">
      <c r="B43" s="23"/>
      <c r="C43" s="70"/>
      <c r="D43" s="71"/>
      <c r="E43" s="71"/>
      <c r="F43" s="71"/>
      <c r="G43" s="71"/>
      <c r="H43" s="16"/>
      <c r="I43" s="15"/>
      <c r="J43" s="11">
        <f>+H43+I43</f>
        <v>0</v>
      </c>
      <c r="K43" s="19"/>
      <c r="L43" s="15"/>
      <c r="M43" s="10">
        <f>+K43+L43</f>
        <v>0</v>
      </c>
      <c r="N43" s="16"/>
      <c r="O43" s="15"/>
      <c r="P43" s="7">
        <f>+N43+O43</f>
        <v>0</v>
      </c>
      <c r="Q43" s="2"/>
      <c r="R43" s="81"/>
    </row>
    <row r="44" spans="2:18" s="78" customFormat="1" ht="15.75">
      <c r="B44" s="18" t="s">
        <v>4</v>
      </c>
      <c r="C44" s="73">
        <v>8848.4132900000004</v>
      </c>
      <c r="D44" s="73">
        <v>6477.0425100000039</v>
      </c>
      <c r="E44" s="73">
        <v>2509.9585899999988</v>
      </c>
      <c r="F44" s="73">
        <v>5118.9847600000003</v>
      </c>
      <c r="G44" s="73">
        <v>7387.9362600000031</v>
      </c>
      <c r="H44" s="22">
        <f>+H38+H42+H40</f>
        <v>16013483</v>
      </c>
      <c r="I44" s="21">
        <f>+I38+I42+I40</f>
        <v>14099734</v>
      </c>
      <c r="J44" s="11">
        <f>+H44+I44</f>
        <v>30113217</v>
      </c>
      <c r="K44" s="21">
        <f>+K38+K42+K40</f>
        <v>17617111</v>
      </c>
      <c r="L44" s="21">
        <f>+L38</f>
        <v>15531467</v>
      </c>
      <c r="M44" s="10">
        <f>+K44+L44</f>
        <v>33148578</v>
      </c>
      <c r="N44" s="22">
        <f>+N38-N42-N40</f>
        <v>17511885</v>
      </c>
      <c r="O44" s="21">
        <f>+O38-O42</f>
        <v>12624629</v>
      </c>
      <c r="P44" s="7">
        <f>+N44+O44</f>
        <v>30136514</v>
      </c>
      <c r="Q44" s="2"/>
      <c r="R44" s="82"/>
    </row>
    <row r="45" spans="2:18" s="78" customFormat="1" ht="15.75">
      <c r="B45" s="18"/>
      <c r="C45" s="33"/>
      <c r="D45" s="33"/>
      <c r="E45" s="69"/>
      <c r="F45" s="69"/>
      <c r="G45" s="69"/>
      <c r="H45" s="22"/>
      <c r="I45" s="21"/>
      <c r="J45" s="11"/>
      <c r="K45" s="22"/>
      <c r="L45" s="21"/>
      <c r="M45" s="10"/>
      <c r="N45" s="22"/>
      <c r="O45" s="21"/>
      <c r="P45" s="7"/>
      <c r="Q45" s="2"/>
      <c r="R45" s="81"/>
    </row>
    <row r="46" spans="2:18" s="78" customFormat="1" ht="15.75">
      <c r="B46" s="18" t="s">
        <v>3</v>
      </c>
      <c r="C46" s="33">
        <v>-2636.1770900000001</v>
      </c>
      <c r="D46" s="33">
        <v>-2014.5958900000001</v>
      </c>
      <c r="E46" s="69">
        <v>-742.72866999999871</v>
      </c>
      <c r="F46" s="69">
        <v>-1423.8454499999982</v>
      </c>
      <c r="G46" s="69">
        <v>-2231.8416900000011</v>
      </c>
      <c r="H46" s="16">
        <v>4029788</v>
      </c>
      <c r="I46" s="15">
        <v>3539227</v>
      </c>
      <c r="J46" s="11">
        <f>+H46+I46</f>
        <v>7569015</v>
      </c>
      <c r="K46" s="19">
        <v>4429998</v>
      </c>
      <c r="L46" s="15">
        <v>3925622</v>
      </c>
      <c r="M46" s="10">
        <f>+K46+L46</f>
        <v>8355620</v>
      </c>
      <c r="N46" s="16">
        <v>4360521</v>
      </c>
      <c r="O46" s="15">
        <v>3356774</v>
      </c>
      <c r="P46" s="7">
        <f>+N46+O46</f>
        <v>7717295</v>
      </c>
      <c r="Q46" s="2"/>
      <c r="R46" s="82"/>
    </row>
    <row r="47" spans="2:18" s="78" customFormat="1" ht="15.75">
      <c r="B47" s="18"/>
      <c r="C47" s="70"/>
      <c r="D47" s="70"/>
      <c r="E47" s="71"/>
      <c r="F47" s="71"/>
      <c r="G47" s="71"/>
      <c r="H47" s="3"/>
      <c r="I47" s="17"/>
      <c r="J47" s="11"/>
      <c r="K47" s="16"/>
      <c r="L47" s="15"/>
      <c r="M47" s="10"/>
      <c r="N47" s="16"/>
      <c r="O47" s="15"/>
      <c r="P47" s="7"/>
      <c r="Q47" s="2"/>
      <c r="R47" s="81"/>
    </row>
    <row r="48" spans="2:18" s="78" customFormat="1" ht="16.5" thickBot="1">
      <c r="B48" s="14" t="s">
        <v>2</v>
      </c>
      <c r="C48" s="75">
        <v>6212.2362000000003</v>
      </c>
      <c r="D48" s="75">
        <v>4462.4466200000043</v>
      </c>
      <c r="E48" s="75">
        <v>1767.2299200000002</v>
      </c>
      <c r="F48" s="76">
        <v>3695.1393100000023</v>
      </c>
      <c r="G48" s="76">
        <v>5156.094570000002</v>
      </c>
      <c r="H48" s="13">
        <f>+H44-H46</f>
        <v>11983695</v>
      </c>
      <c r="I48" s="12">
        <f>+I44-I46</f>
        <v>10560507</v>
      </c>
      <c r="J48" s="11">
        <f>+H48+I48</f>
        <v>22544202</v>
      </c>
      <c r="K48" s="8">
        <f>+K44-K46</f>
        <v>13187113</v>
      </c>
      <c r="L48" s="8">
        <f>+L44-L46</f>
        <v>11605845</v>
      </c>
      <c r="M48" s="10">
        <f>+K48+L48</f>
        <v>24792958</v>
      </c>
      <c r="N48" s="9">
        <f>+N44-N46</f>
        <v>13151364</v>
      </c>
      <c r="O48" s="8">
        <f>+O44-O46</f>
        <v>9267855</v>
      </c>
      <c r="P48" s="7">
        <f>+N48+O48</f>
        <v>22419219</v>
      </c>
      <c r="Q48" s="2"/>
      <c r="R48" s="82"/>
    </row>
    <row r="49" spans="2:18" ht="9" customHeight="1" thickTop="1">
      <c r="B49" s="5"/>
      <c r="C49" s="5"/>
      <c r="D49" s="6"/>
      <c r="E49" s="6"/>
      <c r="F49" s="5"/>
      <c r="H49" s="1"/>
      <c r="I49" s="1"/>
      <c r="J49" s="1"/>
      <c r="K49" s="1"/>
      <c r="L49" s="1"/>
      <c r="M49" s="1"/>
      <c r="N49" s="1"/>
      <c r="O49" s="1"/>
      <c r="P49" s="1"/>
      <c r="Q49" s="83"/>
      <c r="R49" s="81"/>
    </row>
    <row r="50" spans="2:18" ht="15" customHeight="1">
      <c r="B50" s="84" t="s">
        <v>1</v>
      </c>
      <c r="C50" s="84"/>
      <c r="D50" s="84"/>
      <c r="E50" s="84"/>
      <c r="F50" s="84"/>
      <c r="G50" s="84"/>
      <c r="H50" s="1"/>
      <c r="I50" s="1"/>
      <c r="J50" s="1"/>
      <c r="K50" s="1"/>
      <c r="L50" s="1"/>
      <c r="M50" s="1"/>
      <c r="N50" s="1" t="s">
        <v>0</v>
      </c>
      <c r="O50" s="1"/>
      <c r="P50" s="1"/>
      <c r="Q50" s="83"/>
    </row>
    <row r="51" spans="2:18">
      <c r="N51" s="67" t="s">
        <v>0</v>
      </c>
    </row>
    <row r="52" spans="2:18">
      <c r="N52" s="4" t="s">
        <v>0</v>
      </c>
    </row>
    <row r="53" spans="2:18">
      <c r="F53" s="79"/>
      <c r="G53" s="80"/>
    </row>
    <row r="54" spans="2:18">
      <c r="F54" s="79"/>
    </row>
    <row r="55" spans="2:18">
      <c r="F55" s="79"/>
    </row>
    <row r="56" spans="2:18" ht="15.75">
      <c r="C56" s="78"/>
      <c r="F56" s="79"/>
    </row>
    <row r="57" spans="2:18">
      <c r="F57" s="79"/>
    </row>
  </sheetData>
  <mergeCells count="8">
    <mergeCell ref="B50:G50"/>
    <mergeCell ref="B3:G3"/>
    <mergeCell ref="H3:P3"/>
    <mergeCell ref="B4:G4"/>
    <mergeCell ref="H4:P4"/>
    <mergeCell ref="H5:P5"/>
    <mergeCell ref="B6:B7"/>
    <mergeCell ref="C6:G6"/>
  </mergeCells>
  <printOptions horizontalCentered="1" verticalCentered="1"/>
  <pageMargins left="0.15748031496062992" right="0" top="0" bottom="0" header="0" footer="0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Resumen_Cifras_E_Resul_AFP</vt:lpstr>
      <vt:lpstr>Resumen_Cifras_E_Resul_AFP!Área_de_impresión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spmpineda</dc:creator>
  <cp:lastModifiedBy>spmpineda</cp:lastModifiedBy>
  <cp:lastPrinted>2014-06-19T21:34:18Z</cp:lastPrinted>
  <dcterms:created xsi:type="dcterms:W3CDTF">2014-04-08T22:34:53Z</dcterms:created>
  <dcterms:modified xsi:type="dcterms:W3CDTF">2014-06-19T21:34:37Z</dcterms:modified>
</cp:coreProperties>
</file>